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isk register" state="visible" r:id="rId4"/>
    <sheet sheetId="2" name="Matrix" state="visible" r:id="rId5"/>
    <sheet sheetId="3" name="Instructions" state="visible" r:id="rId6"/>
  </sheets>
  <calcPr calcId="171027" fullCalcOnLoad="1"/>
</workbook>
</file>

<file path=xl/sharedStrings.xml><?xml version="1.0" encoding="utf-8"?>
<sst xmlns="http://schemas.openxmlformats.org/spreadsheetml/2006/main" count="45" uniqueCount="41">
  <si>
    <t>№</t>
  </si>
  <si>
    <t>Risk: cause → event → consequence</t>
  </si>
  <si>
    <t>Category</t>
  </si>
  <si>
    <t>Probability (1–5)</t>
  </si>
  <si>
    <t>Impact (1–5)</t>
  </si>
  <si>
    <t>Score</t>
  </si>
  <si>
    <t>Zone</t>
  </si>
  <si>
    <t>Owner</t>
  </si>
  <si>
    <t>Response</t>
  </si>
  <si>
    <t>Review date</t>
  </si>
  <si>
    <t>Status</t>
  </si>
  <si>
    <t>Linked work</t>
  </si>
  <si>
    <t>Because the contractor’s team is busy, integration may start late, which would move the pilot</t>
  </si>
  <si>
    <t>Schedule</t>
  </si>
  <si>
    <t>Project manager</t>
  </si>
  <si>
    <t>Agree a reserve with the contractor; weekly readiness check</t>
  </si>
  <si>
    <t>Open</t>
  </si>
  <si>
    <t>3.1</t>
  </si>
  <si>
    <t>Hardware delivery may slip and the test bench will not be ready in time</t>
  </si>
  <si>
    <t>Supply</t>
  </si>
  <si>
    <t>Procurement</t>
  </si>
  <si>
    <t>Order three weeks early; find a second supplier</t>
  </si>
  <si>
    <t>3.3</t>
  </si>
  <si>
    <t>Requirements may change after the customer demo</t>
  </si>
  <si>
    <t>Scope</t>
  </si>
  <si>
    <t>Analyst</t>
  </si>
  <si>
    <t>Early demos; a change control procedure</t>
  </si>
  <si>
    <t>2.1</t>
  </si>
  <si>
    <t>A key specialist may be on leave during acceptance</t>
  </si>
  <si>
    <t>People</t>
  </si>
  <si>
    <t>Check the leave schedule; name a deputy</t>
  </si>
  <si>
    <t>4.1</t>
  </si>
  <si>
    <t>Number of risks by probability and impact</t>
  </si>
  <si>
    <t>Probability ↓ / Impact →</t>
  </si>
  <si>
    <t>Risk register with a 5 × 5 matrix</t>
  </si>
  <si>
    <t>Describe a risk as “cause → event → consequence”. Probability and impact are whole numbers from 1 to 5.</t>
  </si>
  <si>
    <t>Score = probability × impact. Zones: 15 and above — red, 8–14 — amber, up to 7 — green. Change the thresholds in the Zone formulas and the conditional formatting.</t>
  </si>
  <si>
    <t>The “Matrix” sheet counts the risks in each cell itself.</t>
  </si>
  <si>
    <t>Review the register regularly and link risks to the work in the plan. More: https://etapero.com/en/articles/risk-register/</t>
  </si>
  <si>
    <t>In Etapero the register of risks, problems and assumptions lives in a project’s Risks section, the matrix is built automatically, and red-zone risks show in the project overview and portfolio. Loading a register from Excel into Etapero is not available yet.</t>
  </si>
  <si>
    <t>An Etapero template — https://etapero.com/en/templates/. Free to use and change.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</si>
</sst>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5" x14ac:knownFonts="1">
    <font>
      <color theme="1"/>
      <family val="2"/>
      <scheme val="minor"/>
      <sz val="11"/>
      <name val="Calibri"/>
    </font>
    <font>
      <b/>
      <color rgb="FFFFFFFF"/>
    </font>
    <font>
      <b/>
      <sz val="13"/>
    </font>
    <font>
      <b/>
    </font>
    <font>
      <b/>
      <sz val="14"/>
    </font>
  </fonts>
  <fills count="6">
    <fill>
      <patternFill patternType="none"/>
    </fill>
    <fill>
      <patternFill patternType="gray125"/>
    </fill>
    <fill>
      <patternFill patternType="solid">
        <fgColor rgb="FF17766A"/>
      </patternFill>
    </fill>
    <fill>
      <patternFill patternType="solid">
        <fgColor rgb="FFC5EBD6"/>
      </patternFill>
    </fill>
    <fill>
      <patternFill patternType="solid">
        <fgColor rgb="FFFBE3A1"/>
      </patternFill>
    </fill>
    <fill>
      <patternFill patternType="solid">
        <fgColor rgb="FFF4B4B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164" fontId="0" fillId="0" borderId="0" xfId="0" applyNumberForma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3">
    <dxf>
      <fill>
        <patternFill patternType="solid">
          <bgColor rgb="FFF4B4B4"/>
        </patternFill>
      </fill>
    </dxf>
    <dxf>
      <fill>
        <patternFill patternType="solid">
          <bgColor rgb="FFFBE3A1"/>
        </patternFill>
      </fill>
    </dxf>
    <dxf>
      <fill>
        <patternFill patternType="solid">
          <bgColor rgb="FFC5EB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48" customWidth="1"/>
    <col min="3" max="3" width="14" customWidth="1"/>
    <col min="4" max="4" width="12" customWidth="1"/>
    <col min="5" max="5" width="11" customWidth="1"/>
    <col min="7" max="7" width="11" customWidth="1"/>
    <col min="8" max="8" width="20" customWidth="1"/>
    <col min="9" max="9" width="40" customWidth="1"/>
    <col min="10" max="10" width="13" customWidth="1"/>
    <col min="11" max="11" width="12" customWidth="1"/>
    <col min="12" max="12" width="18" customWidth="1"/>
  </cols>
  <sheetData>
    <row r="1" ht="30" customHeight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</v>
      </c>
      <c r="B2" s="2" t="s">
        <v>12</v>
      </c>
      <c r="C2" t="s">
        <v>13</v>
      </c>
      <c r="D2">
        <v>4</v>
      </c>
      <c r="E2">
        <v>4</v>
      </c>
      <c r="F2">
        <f>IF(AND(D2&lt;&gt;"",E2&lt;&gt;""),D2*E2,"")</f>
        <v>16</v>
      </c>
      <c r="G2" t="str">
        <f>IF(F2="","",IF(F2&gt;=15,"Red",IF(F2&gt;=8,"Amber","Green")))</f>
        <v>Red</v>
      </c>
      <c r="H2" t="s">
        <v>14</v>
      </c>
      <c r="I2" s="2" t="s">
        <v>15</v>
      </c>
      <c r="J2" s="3">
        <v>46342</v>
      </c>
      <c r="K2" t="s">
        <v>16</v>
      </c>
      <c r="L2" t="s">
        <v>17</v>
      </c>
    </row>
    <row r="3" spans="1:12" x14ac:dyDescent="0.25">
      <c r="A3">
        <v>2</v>
      </c>
      <c r="B3" s="2" t="s">
        <v>18</v>
      </c>
      <c r="C3" t="s">
        <v>19</v>
      </c>
      <c r="D3">
        <v>3</v>
      </c>
      <c r="E3">
        <v>4</v>
      </c>
      <c r="F3">
        <f>IF(AND(D3&lt;&gt;"",E3&lt;&gt;""),D3*E3,"")</f>
        <v>12</v>
      </c>
      <c r="G3" t="str">
        <f>IF(F3="","",IF(F3&gt;=15,"Red",IF(F3&gt;=8,"Amber","Green")))</f>
        <v>Amber</v>
      </c>
      <c r="H3" t="s">
        <v>20</v>
      </c>
      <c r="I3" s="2" t="s">
        <v>21</v>
      </c>
      <c r="J3" s="3">
        <v>46349</v>
      </c>
      <c r="K3" t="s">
        <v>16</v>
      </c>
      <c r="L3" t="s">
        <v>22</v>
      </c>
    </row>
    <row r="4" spans="1:12" x14ac:dyDescent="0.25">
      <c r="A4">
        <v>3</v>
      </c>
      <c r="B4" s="2" t="s">
        <v>23</v>
      </c>
      <c r="C4" t="s">
        <v>24</v>
      </c>
      <c r="D4">
        <v>3</v>
      </c>
      <c r="E4">
        <v>3</v>
      </c>
      <c r="F4">
        <f>IF(AND(D4&lt;&gt;"",E4&lt;&gt;""),D4*E4,"")</f>
        <v>9</v>
      </c>
      <c r="G4" t="str">
        <f>IF(F4="","",IF(F4&gt;=15,"Red",IF(F4&gt;=8,"Amber","Green")))</f>
        <v>Amber</v>
      </c>
      <c r="H4" t="s">
        <v>25</v>
      </c>
      <c r="I4" s="2" t="s">
        <v>26</v>
      </c>
      <c r="J4" s="3">
        <v>46356</v>
      </c>
      <c r="K4" t="s">
        <v>16</v>
      </c>
      <c r="L4" t="s">
        <v>27</v>
      </c>
    </row>
    <row r="5" spans="1:12" x14ac:dyDescent="0.25">
      <c r="A5">
        <v>4</v>
      </c>
      <c r="B5" s="2" t="s">
        <v>28</v>
      </c>
      <c r="C5" t="s">
        <v>29</v>
      </c>
      <c r="D5">
        <v>2</v>
      </c>
      <c r="E5">
        <v>3</v>
      </c>
      <c r="F5">
        <f>IF(AND(D5&lt;&gt;"",E5&lt;&gt;""),D5*E5,"")</f>
        <v>6</v>
      </c>
      <c r="G5" t="str">
        <f>IF(F5="","",IF(F5&gt;=15,"Red",IF(F5&gt;=8,"Amber","Green")))</f>
        <v>Green</v>
      </c>
      <c r="H5" t="s">
        <v>14</v>
      </c>
      <c r="I5" s="2" t="s">
        <v>30</v>
      </c>
      <c r="J5" s="3">
        <v>46363</v>
      </c>
      <c r="K5" t="s">
        <v>16</v>
      </c>
      <c r="L5" t="s">
        <v>31</v>
      </c>
    </row>
    <row r="6" spans="1:10" x14ac:dyDescent="0.25">
      <c r="A6">
        <v>5</v>
      </c>
      <c r="B6" s="2"/>
      <c r="F6" t="str">
        <f>IF(AND(D6&lt;&gt;"",E6&lt;&gt;""),D6*E6,"")</f>
        <v/>
      </c>
      <c r="G6" t="str">
        <f>IF(F6="","",IF(F6&gt;=15,"Red",IF(F6&gt;=8,"Amber","Green")))</f>
        <v/>
      </c>
      <c r="I6" s="2"/>
      <c r="J6" s="3"/>
    </row>
    <row r="7" spans="1:10" x14ac:dyDescent="0.25">
      <c r="A7">
        <v>6</v>
      </c>
      <c r="B7" s="2"/>
      <c r="F7" t="str">
        <f>IF(AND(D7&lt;&gt;"",E7&lt;&gt;""),D7*E7,"")</f>
        <v/>
      </c>
      <c r="G7" t="str">
        <f>IF(F7="","",IF(F7&gt;=15,"Red",IF(F7&gt;=8,"Amber","Green")))</f>
        <v/>
      </c>
      <c r="I7" s="2"/>
      <c r="J7" s="3"/>
    </row>
    <row r="8" spans="1:10" x14ac:dyDescent="0.25">
      <c r="A8">
        <v>7</v>
      </c>
      <c r="B8" s="2"/>
      <c r="F8" t="str">
        <f>IF(AND(D8&lt;&gt;"",E8&lt;&gt;""),D8*E8,"")</f>
        <v/>
      </c>
      <c r="G8" t="str">
        <f>IF(F8="","",IF(F8&gt;=15,"Red",IF(F8&gt;=8,"Amber","Green")))</f>
        <v/>
      </c>
      <c r="I8" s="2"/>
      <c r="J8" s="3"/>
    </row>
    <row r="9" spans="1:10" x14ac:dyDescent="0.25">
      <c r="A9">
        <v>8</v>
      </c>
      <c r="B9" s="2"/>
      <c r="F9" t="str">
        <f>IF(AND(D9&lt;&gt;"",E9&lt;&gt;""),D9*E9,"")</f>
        <v/>
      </c>
      <c r="G9" t="str">
        <f>IF(F9="","",IF(F9&gt;=15,"Red",IF(F9&gt;=8,"Amber","Green")))</f>
        <v/>
      </c>
      <c r="I9" s="2"/>
      <c r="J9" s="3"/>
    </row>
    <row r="10" spans="1:10" x14ac:dyDescent="0.25">
      <c r="A10">
        <v>9</v>
      </c>
      <c r="B10" s="2"/>
      <c r="F10" t="str">
        <f>IF(AND(D10&lt;&gt;"",E10&lt;&gt;""),D10*E10,"")</f>
        <v/>
      </c>
      <c r="G10" t="str">
        <f>IF(F10="","",IF(F10&gt;=15,"Red",IF(F10&gt;=8,"Amber","Green")))</f>
        <v/>
      </c>
      <c r="I10" s="2"/>
      <c r="J10" s="3"/>
    </row>
    <row r="11" spans="1:10" x14ac:dyDescent="0.25">
      <c r="A11">
        <v>10</v>
      </c>
      <c r="B11" s="2"/>
      <c r="F11" t="str">
        <f>IF(AND(D11&lt;&gt;"",E11&lt;&gt;""),D11*E11,"")</f>
        <v/>
      </c>
      <c r="G11" t="str">
        <f>IF(F11="","",IF(F11&gt;=15,"Red",IF(F11&gt;=8,"Amber","Green")))</f>
        <v/>
      </c>
      <c r="I11" s="2"/>
      <c r="J11" s="3"/>
    </row>
    <row r="12" spans="1:10" x14ac:dyDescent="0.25">
      <c r="A12">
        <v>11</v>
      </c>
      <c r="B12" s="2"/>
      <c r="F12" t="str">
        <f>IF(AND(D12&lt;&gt;"",E12&lt;&gt;""),D12*E12,"")</f>
        <v/>
      </c>
      <c r="G12" t="str">
        <f>IF(F12="","",IF(F12&gt;=15,"Red",IF(F12&gt;=8,"Amber","Green")))</f>
        <v/>
      </c>
      <c r="I12" s="2"/>
      <c r="J12" s="3"/>
    </row>
    <row r="13" spans="1:10" x14ac:dyDescent="0.25">
      <c r="A13">
        <v>12</v>
      </c>
      <c r="B13" s="2"/>
      <c r="F13" t="str">
        <f>IF(AND(D13&lt;&gt;"",E13&lt;&gt;""),D13*E13,"")</f>
        <v/>
      </c>
      <c r="G13" t="str">
        <f>IF(F13="","",IF(F13&gt;=15,"Red",IF(F13&gt;=8,"Amber","Green")))</f>
        <v/>
      </c>
      <c r="I13" s="2"/>
      <c r="J13" s="3"/>
    </row>
    <row r="14" spans="1:10" x14ac:dyDescent="0.25">
      <c r="A14">
        <v>13</v>
      </c>
      <c r="B14" s="2"/>
      <c r="F14" t="str">
        <f>IF(AND(D14&lt;&gt;"",E14&lt;&gt;""),D14*E14,"")</f>
        <v/>
      </c>
      <c r="G14" t="str">
        <f>IF(F14="","",IF(F14&gt;=15,"Red",IF(F14&gt;=8,"Amber","Green")))</f>
        <v/>
      </c>
      <c r="I14" s="2"/>
      <c r="J14" s="3"/>
    </row>
    <row r="15" spans="1:10" x14ac:dyDescent="0.25">
      <c r="A15">
        <v>14</v>
      </c>
      <c r="B15" s="2"/>
      <c r="F15" t="str">
        <f>IF(AND(D15&lt;&gt;"",E15&lt;&gt;""),D15*E15,"")</f>
        <v/>
      </c>
      <c r="G15" t="str">
        <f>IF(F15="","",IF(F15&gt;=15,"Red",IF(F15&gt;=8,"Amber","Green")))</f>
        <v/>
      </c>
      <c r="I15" s="2"/>
      <c r="J15" s="3"/>
    </row>
    <row r="16" spans="1:10" x14ac:dyDescent="0.25">
      <c r="A16">
        <v>15</v>
      </c>
      <c r="B16" s="2"/>
      <c r="F16" t="str">
        <f>IF(AND(D16&lt;&gt;"",E16&lt;&gt;""),D16*E16,"")</f>
        <v/>
      </c>
      <c r="G16" t="str">
        <f>IF(F16="","",IF(F16&gt;=15,"Red",IF(F16&gt;=8,"Amber","Green")))</f>
        <v/>
      </c>
      <c r="I16" s="2"/>
      <c r="J16" s="3"/>
    </row>
    <row r="17" spans="1:10" x14ac:dyDescent="0.25">
      <c r="A17">
        <v>16</v>
      </c>
      <c r="B17" s="2"/>
      <c r="F17" t="str">
        <f>IF(AND(D17&lt;&gt;"",E17&lt;&gt;""),D17*E17,"")</f>
        <v/>
      </c>
      <c r="G17" t="str">
        <f>IF(F17="","",IF(F17&gt;=15,"Red",IF(F17&gt;=8,"Amber","Green")))</f>
        <v/>
      </c>
      <c r="I17" s="2"/>
      <c r="J17" s="3"/>
    </row>
    <row r="18" spans="1:10" x14ac:dyDescent="0.25">
      <c r="A18">
        <v>17</v>
      </c>
      <c r="B18" s="2"/>
      <c r="F18" t="str">
        <f>IF(AND(D18&lt;&gt;"",E18&lt;&gt;""),D18*E18,"")</f>
        <v/>
      </c>
      <c r="G18" t="str">
        <f>IF(F18="","",IF(F18&gt;=15,"Red",IF(F18&gt;=8,"Amber","Green")))</f>
        <v/>
      </c>
      <c r="I18" s="2"/>
      <c r="J18" s="3"/>
    </row>
    <row r="19" spans="1:10" x14ac:dyDescent="0.25">
      <c r="A19">
        <v>18</v>
      </c>
      <c r="B19" s="2"/>
      <c r="F19" t="str">
        <f>IF(AND(D19&lt;&gt;"",E19&lt;&gt;""),D19*E19,"")</f>
        <v/>
      </c>
      <c r="G19" t="str">
        <f>IF(F19="","",IF(F19&gt;=15,"Red",IF(F19&gt;=8,"Amber","Green")))</f>
        <v/>
      </c>
      <c r="I19" s="2"/>
      <c r="J19" s="3"/>
    </row>
    <row r="20" spans="1:10" x14ac:dyDescent="0.25">
      <c r="A20">
        <v>19</v>
      </c>
      <c r="B20" s="2"/>
      <c r="F20" t="str">
        <f>IF(AND(D20&lt;&gt;"",E20&lt;&gt;""),D20*E20,"")</f>
        <v/>
      </c>
      <c r="G20" t="str">
        <f>IF(F20="","",IF(F20&gt;=15,"Red",IF(F20&gt;=8,"Amber","Green")))</f>
        <v/>
      </c>
      <c r="I20" s="2"/>
      <c r="J20" s="3"/>
    </row>
    <row r="21" spans="1:10" x14ac:dyDescent="0.25">
      <c r="A21">
        <v>20</v>
      </c>
      <c r="B21" s="2"/>
      <c r="F21" t="str">
        <f>IF(AND(D21&lt;&gt;"",E21&lt;&gt;""),D21*E21,"")</f>
        <v/>
      </c>
      <c r="G21" t="str">
        <f>IF(F21="","",IF(F21&gt;=15,"Red",IF(F21&gt;=8,"Amber","Green")))</f>
        <v/>
      </c>
      <c r="I21" s="2"/>
      <c r="J21" s="3"/>
    </row>
    <row r="22" spans="1:10" x14ac:dyDescent="0.25">
      <c r="A22">
        <v>21</v>
      </c>
      <c r="B22" s="2"/>
      <c r="F22" t="str">
        <f>IF(AND(D22&lt;&gt;"",E22&lt;&gt;""),D22*E22,"")</f>
        <v/>
      </c>
      <c r="G22" t="str">
        <f>IF(F22="","",IF(F22&gt;=15,"Red",IF(F22&gt;=8,"Amber","Green")))</f>
        <v/>
      </c>
      <c r="I22" s="2"/>
      <c r="J22" s="3"/>
    </row>
    <row r="23" spans="1:10" x14ac:dyDescent="0.25">
      <c r="A23">
        <v>22</v>
      </c>
      <c r="B23" s="2"/>
      <c r="F23" t="str">
        <f>IF(AND(D23&lt;&gt;"",E23&lt;&gt;""),D23*E23,"")</f>
        <v/>
      </c>
      <c r="G23" t="str">
        <f>IF(F23="","",IF(F23&gt;=15,"Red",IF(F23&gt;=8,"Amber","Green")))</f>
        <v/>
      </c>
      <c r="I23" s="2"/>
      <c r="J23" s="3"/>
    </row>
    <row r="24" spans="1:10" x14ac:dyDescent="0.25">
      <c r="A24">
        <v>23</v>
      </c>
      <c r="B24" s="2"/>
      <c r="F24" t="str">
        <f>IF(AND(D24&lt;&gt;"",E24&lt;&gt;""),D24*E24,"")</f>
        <v/>
      </c>
      <c r="G24" t="str">
        <f>IF(F24="","",IF(F24&gt;=15,"Red",IF(F24&gt;=8,"Amber","Green")))</f>
        <v/>
      </c>
      <c r="I24" s="2"/>
      <c r="J24" s="3"/>
    </row>
    <row r="25" spans="1:10" x14ac:dyDescent="0.25">
      <c r="A25">
        <v>24</v>
      </c>
      <c r="B25" s="2"/>
      <c r="F25" t="str">
        <f>IF(AND(D25&lt;&gt;"",E25&lt;&gt;""),D25*E25,"")</f>
        <v/>
      </c>
      <c r="G25" t="str">
        <f>IF(F25="","",IF(F25&gt;=15,"Red",IF(F25&gt;=8,"Amber","Green")))</f>
        <v/>
      </c>
      <c r="I25" s="2"/>
      <c r="J25" s="3"/>
    </row>
    <row r="26" spans="1:10" x14ac:dyDescent="0.25">
      <c r="A26">
        <v>25</v>
      </c>
      <c r="B26" s="2"/>
      <c r="F26" t="str">
        <f>IF(AND(D26&lt;&gt;"",E26&lt;&gt;""),D26*E26,"")</f>
        <v/>
      </c>
      <c r="G26" t="str">
        <f>IF(F26="","",IF(F26&gt;=15,"Red",IF(F26&gt;=8,"Amber","Green")))</f>
        <v/>
      </c>
      <c r="I26" s="2"/>
      <c r="J26" s="3"/>
    </row>
    <row r="27" spans="1:10" x14ac:dyDescent="0.25">
      <c r="A27">
        <v>26</v>
      </c>
      <c r="B27" s="2"/>
      <c r="F27" t="str">
        <f>IF(AND(D27&lt;&gt;"",E27&lt;&gt;""),D27*E27,"")</f>
        <v/>
      </c>
      <c r="G27" t="str">
        <f>IF(F27="","",IF(F27&gt;=15,"Red",IF(F27&gt;=8,"Amber","Green")))</f>
        <v/>
      </c>
      <c r="I27" s="2"/>
      <c r="J27" s="3"/>
    </row>
    <row r="28" spans="1:10" x14ac:dyDescent="0.25">
      <c r="A28">
        <v>27</v>
      </c>
      <c r="B28" s="2"/>
      <c r="F28" t="str">
        <f>IF(AND(D28&lt;&gt;"",E28&lt;&gt;""),D28*E28,"")</f>
        <v/>
      </c>
      <c r="G28" t="str">
        <f>IF(F28="","",IF(F28&gt;=15,"Red",IF(F28&gt;=8,"Amber","Green")))</f>
        <v/>
      </c>
      <c r="I28" s="2"/>
      <c r="J28" s="3"/>
    </row>
    <row r="29" spans="1:10" x14ac:dyDescent="0.25">
      <c r="A29">
        <v>28</v>
      </c>
      <c r="B29" s="2"/>
      <c r="F29" t="str">
        <f>IF(AND(D29&lt;&gt;"",E29&lt;&gt;""),D29*E29,"")</f>
        <v/>
      </c>
      <c r="G29" t="str">
        <f>IF(F29="","",IF(F29&gt;=15,"Red",IF(F29&gt;=8,"Amber","Green")))</f>
        <v/>
      </c>
      <c r="I29" s="2"/>
      <c r="J29" s="3"/>
    </row>
    <row r="30" spans="1:10" x14ac:dyDescent="0.25">
      <c r="A30">
        <v>29</v>
      </c>
      <c r="B30" s="2"/>
      <c r="F30" t="str">
        <f>IF(AND(D30&lt;&gt;"",E30&lt;&gt;""),D30*E30,"")</f>
        <v/>
      </c>
      <c r="G30" t="str">
        <f>IF(F30="","",IF(F30&gt;=15,"Red",IF(F30&gt;=8,"Amber","Green")))</f>
        <v/>
      </c>
      <c r="I30" s="2"/>
      <c r="J30" s="3"/>
    </row>
    <row r="31" spans="1:10" x14ac:dyDescent="0.25">
      <c r="A31">
        <v>30</v>
      </c>
      <c r="B31" s="2"/>
      <c r="F31" t="str">
        <f>IF(AND(D31&lt;&gt;"",E31&lt;&gt;""),D31*E31,"")</f>
        <v/>
      </c>
      <c r="G31" t="str">
        <f>IF(F31="","",IF(F31&gt;=15,"Red",IF(F31&gt;=8,"Amber","Green")))</f>
        <v/>
      </c>
      <c r="I31" s="2"/>
      <c r="J31" s="3"/>
    </row>
  </sheetData>
  <conditionalFormatting sqref="F2:G31">
    <cfRule type="expression" dxfId="0" priority="1">
      <formula>AND($F2&lt;&gt;"",$F2&gt;=15)</formula>
    </cfRule>
    <cfRule type="expression" dxfId="1" priority="2">
      <formula>AND($F2&lt;&gt;"",$F2&gt;=8,$F2&lt;15)</formula>
    </cfRule>
    <cfRule type="expression" dxfId="2" priority="3">
      <formula>AND($F2&lt;&gt;"",$F2&lt;8)</formula>
    </cfRule>
  </conditionalFormatting>
  <dataValidations count="2">
    <dataValidation type="whole" allowBlank="1" showErrorMessage="1" error="A whole number from 1 to 5" sqref="D10:E31">
      <formula1>1</formula1>
      <formula2>5</formula2>
    </dataValidation>
    <dataValidation type="whole" allowBlank="1" showErrorMessage="1" error="A whole number from 1 to 5" sqref="D2:E31">
      <formula1>1</formula1>
      <formula2>5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22" customWidth="1"/>
    <col min="2" max="6" width="10" customWidth="1"/>
  </cols>
  <sheetData>
    <row r="1" spans="1:1" x14ac:dyDescent="0.25">
      <c r="A1" s="4" t="s">
        <v>32</v>
      </c>
    </row>
    <row r="3" spans="1:6" x14ac:dyDescent="0.25">
      <c r="A3" t="s">
        <v>33</v>
      </c>
      <c r="B3" s="5">
        <v>1</v>
      </c>
      <c r="C3" s="5">
        <v>2</v>
      </c>
      <c r="D3" s="5">
        <v>3</v>
      </c>
      <c r="E3" s="5">
        <v>4</v>
      </c>
      <c r="F3" s="5">
        <v>5</v>
      </c>
    </row>
    <row r="4" spans="1:6" x14ac:dyDescent="0.25">
      <c r="A4" s="6">
        <v>5</v>
      </c>
      <c r="B4" s="7">
        <f>COUNTIFS('Risk register'!$D:$D,5,'Risk register'!$E:$E,1)</f>
        <v>0</v>
      </c>
      <c r="C4" s="8">
        <f>COUNTIFS('Risk register'!$D:$D,5,'Risk register'!$E:$E,2)</f>
        <v>0</v>
      </c>
      <c r="D4" s="9">
        <f>COUNTIFS('Risk register'!$D:$D,5,'Risk register'!$E:$E,3)</f>
        <v>0</v>
      </c>
      <c r="E4" s="9">
        <f>COUNTIFS('Risk register'!$D:$D,5,'Risk register'!$E:$E,4)</f>
        <v>0</v>
      </c>
      <c r="F4" s="9">
        <f>COUNTIFS('Risk register'!$D:$D,5,'Risk register'!$E:$E,5)</f>
        <v>0</v>
      </c>
    </row>
    <row r="5" spans="1:6" x14ac:dyDescent="0.25">
      <c r="A5" s="6">
        <v>4</v>
      </c>
      <c r="B5" s="7">
        <f>COUNTIFS('Risk register'!$D:$D,4,'Risk register'!$E:$E,1)</f>
        <v>0</v>
      </c>
      <c r="C5" s="8">
        <f>COUNTIFS('Risk register'!$D:$D,4,'Risk register'!$E:$E,2)</f>
        <v>0</v>
      </c>
      <c r="D5" s="8">
        <f>COUNTIFS('Risk register'!$D:$D,4,'Risk register'!$E:$E,3)</f>
        <v>0</v>
      </c>
      <c r="E5" s="9">
        <f>COUNTIFS('Risk register'!$D:$D,4,'Risk register'!$E:$E,4)</f>
        <v>1</v>
      </c>
      <c r="F5" s="9">
        <f>COUNTIFS('Risk register'!$D:$D,4,'Risk register'!$E:$E,5)</f>
        <v>0</v>
      </c>
    </row>
    <row r="6" spans="1:6" x14ac:dyDescent="0.25">
      <c r="A6" s="6">
        <v>3</v>
      </c>
      <c r="B6" s="7">
        <f>COUNTIFS('Risk register'!$D:$D,3,'Risk register'!$E:$E,1)</f>
        <v>0</v>
      </c>
      <c r="C6" s="7">
        <f>COUNTIFS('Risk register'!$D:$D,3,'Risk register'!$E:$E,2)</f>
        <v>0</v>
      </c>
      <c r="D6" s="8">
        <f>COUNTIFS('Risk register'!$D:$D,3,'Risk register'!$E:$E,3)</f>
        <v>1</v>
      </c>
      <c r="E6" s="8">
        <f>COUNTIFS('Risk register'!$D:$D,3,'Risk register'!$E:$E,4)</f>
        <v>1</v>
      </c>
      <c r="F6" s="9">
        <f>COUNTIFS('Risk register'!$D:$D,3,'Risk register'!$E:$E,5)</f>
        <v>0</v>
      </c>
    </row>
    <row r="7" spans="1:6" x14ac:dyDescent="0.25">
      <c r="A7" s="6">
        <v>2</v>
      </c>
      <c r="B7" s="7">
        <f>COUNTIFS('Risk register'!$D:$D,2,'Risk register'!$E:$E,1)</f>
        <v>0</v>
      </c>
      <c r="C7" s="7">
        <f>COUNTIFS('Risk register'!$D:$D,2,'Risk register'!$E:$E,2)</f>
        <v>0</v>
      </c>
      <c r="D7" s="7">
        <f>COUNTIFS('Risk register'!$D:$D,2,'Risk register'!$E:$E,3)</f>
        <v>1</v>
      </c>
      <c r="E7" s="8">
        <f>COUNTIFS('Risk register'!$D:$D,2,'Risk register'!$E:$E,4)</f>
        <v>0</v>
      </c>
      <c r="F7" s="8">
        <f>COUNTIFS('Risk register'!$D:$D,2,'Risk register'!$E:$E,5)</f>
        <v>0</v>
      </c>
    </row>
    <row r="8" spans="1:6" x14ac:dyDescent="0.25">
      <c r="A8" s="6">
        <v>1</v>
      </c>
      <c r="B8" s="7">
        <f>COUNTIFS('Risk register'!$D:$D,1,'Risk register'!$E:$E,1)</f>
        <v>0</v>
      </c>
      <c r="C8" s="7">
        <f>COUNTIFS('Risk register'!$D:$D,1,'Risk register'!$E:$E,2)</f>
        <v>0</v>
      </c>
      <c r="D8" s="7">
        <f>COUNTIFS('Risk register'!$D:$D,1,'Risk register'!$E:$E,3)</f>
        <v>0</v>
      </c>
      <c r="E8" s="7">
        <f>COUNTIFS('Risk register'!$D:$D,1,'Risk register'!$E:$E,4)</f>
        <v>0</v>
      </c>
      <c r="F8" s="7">
        <f>COUNTIFS('Risk register'!$D:$D,1,'Risk register'!$E:$E,5)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FormatPr defaultRowHeight="15" outlineLevelRow="0" outlineLevelCol="0" x14ac:dyDescent="55"/>
  <cols>
    <col min="1" max="1" width="110" customWidth="1"/>
  </cols>
  <sheetData>
    <row r="1" spans="1:1" x14ac:dyDescent="0.25">
      <c r="A1" s="10" t="s">
        <v>34</v>
      </c>
    </row>
    <row r="2" spans="1:1" x14ac:dyDescent="0.25">
      <c r="A2" s="2" t="s">
        <v>35</v>
      </c>
    </row>
    <row r="3" spans="1:1" x14ac:dyDescent="0.25">
      <c r="A3" s="2" t="s">
        <v>36</v>
      </c>
    </row>
    <row r="4" spans="1:1" x14ac:dyDescent="0.25">
      <c r="A4" s="2" t="s">
        <v>37</v>
      </c>
    </row>
    <row r="5" spans="1:1" x14ac:dyDescent="0.25">
      <c r="A5" s="2" t="s">
        <v>38</v>
      </c>
    </row>
    <row r="6" spans="1:1" x14ac:dyDescent="0.25">
      <c r="A6" s="2" t="s">
        <v>39</v>
      </c>
    </row>
    <row r="8" spans="1:1" x14ac:dyDescent="0.25">
      <c r="A8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Risk register</vt:lpstr>
      <vt:lpstr>Matrix</vt:lpstr>
      <vt:lpstr>Instructions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2026-10-24T00:00:00Z</dcterms:created>
  <dcterms:modified xsi:type="dcterms:W3CDTF">2026-10-24T00:00:00Z</dcterms:modified>
</cp:coreProperties>
</file>